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660" windowHeight="10830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'план'!$A$1:$F$69</definedName>
  </definedNames>
  <calcPr fullCalcOnLoad="1"/>
</workbook>
</file>

<file path=xl/sharedStrings.xml><?xml version="1.0" encoding="utf-8"?>
<sst xmlns="http://schemas.openxmlformats.org/spreadsheetml/2006/main" count="245" uniqueCount="145">
  <si>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</si>
  <si>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</si>
  <si>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</si>
  <si>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</si>
  <si>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</si>
  <si>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</si>
  <si>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</si>
  <si>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</si>
  <si>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</si>
  <si>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</si>
  <si>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</si>
  <si>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</si>
  <si>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</si>
  <si>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</si>
  <si>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</si>
  <si>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</si>
  <si>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</si>
  <si>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</si>
  <si>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</si>
  <si>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</si>
  <si>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</si>
  <si>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</si>
  <si>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</si>
  <si>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</si>
  <si>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</si>
  <si>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</si>
  <si>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</si>
  <si>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</si>
  <si>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</si>
  <si>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</si>
  <si>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</si>
  <si>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</si>
  <si>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</si>
  <si>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</si>
  <si>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</si>
  <si>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</si>
  <si>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</si>
  <si>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</si>
  <si>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</si>
  <si>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</si>
  <si>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</si>
  <si>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</si>
  <si>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</si>
  <si>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</si>
  <si>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</si>
  <si>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</si>
  <si>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</si>
  <si>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</si>
  <si>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</si>
  <si>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</si>
  <si>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</si>
  <si>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</si>
  <si>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</si>
  <si>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</si>
  <si>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</si>
  <si>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</si>
  <si>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</si>
  <si>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</si>
  <si>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</si>
  <si>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</si>
  <si>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</si>
  <si>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Никитина 69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</si>
  <si>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</si>
  <si>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</si>
  <si>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</si>
  <si>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</si>
  <si>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</si>
  <si>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</si>
  <si>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</si>
  <si>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</si>
  <si>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</si>
  <si>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</si>
  <si>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</si>
  <si>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</si>
  <si>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</si>
  <si>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ул. Никитина 69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</si>
  <si>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</si>
  <si>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</si>
  <si>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</si>
  <si>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</si>
  <si>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</si>
  <si>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</si>
  <si>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</si>
  <si>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</si>
  <si>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</si>
  <si>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</si>
  <si>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</si>
  <si>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</si>
  <si>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</si>
  <si>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</si>
  <si>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Прочистка вентканалов и вентшахт по графику</t>
  </si>
  <si>
    <t>шт</t>
  </si>
  <si>
    <t>м</t>
  </si>
  <si>
    <t xml:space="preserve">Ремонт бетонной кровли: заделка стыков плит покрытия с гидроизоляцией наплавляемыми материалами 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</si>
  <si>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</si>
  <si>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</si>
  <si>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</si>
  <si>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</si>
  <si>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</si>
  <si>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</si>
  <si>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</si>
  <si>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</si>
  <si>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</si>
  <si>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</si>
  <si>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</si>
  <si>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</si>
  <si>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</si>
  <si>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</si>
  <si>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</si>
  <si>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</si>
  <si>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</si>
  <si>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</si>
  <si>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</si>
  <si>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</si>
  <si>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</si>
  <si>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</si>
  <si>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</si>
  <si>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</si>
  <si>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</si>
  <si>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</si>
  <si>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</si>
  <si>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</si>
  <si>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</si>
  <si>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</si>
  <si>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</si>
  <si>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>Консервация и расконсервация поливочной системы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</si>
  <si>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</si>
  <si>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</si>
  <si>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</si>
  <si>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ПЛАН НА 2021 г</t>
  </si>
  <si>
    <t>Очистка подъездных козырьков от снега толщ. слоя до 50 см</t>
  </si>
  <si>
    <t>Окраска урн</t>
  </si>
  <si>
    <t xml:space="preserve">        Ремонт балконных козырьков с автовышки: смена покрытий из наплавляемых материалов в 1 слой </t>
  </si>
  <si>
    <t xml:space="preserve">        Ремонт отмостки: заделка выбоин бетоном </t>
  </si>
  <si>
    <t xml:space="preserve">        Непредвиденные работы</t>
  </si>
  <si>
    <t>ч/час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</si>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</sst>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3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3" fontId="4" fillId="33" borderId="10" xfId="58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 indent="3"/>
    </xf>
    <xf numFmtId="0" fontId="44" fillId="0" borderId="12" xfId="0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center" vertical="center" wrapText="1"/>
    </xf>
    <xf numFmtId="164" fontId="44" fillId="0" borderId="12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 indent="3"/>
    </xf>
    <xf numFmtId="165" fontId="44" fillId="0" borderId="12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wrapText="1"/>
    </xf>
    <xf numFmtId="2" fontId="45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 indent="1"/>
    </xf>
    <xf numFmtId="3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center" vertical="center" wrapText="1"/>
      <protection locked="0"/>
    </xf>
    <xf numFmtId="4" fontId="6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G29" sqref="G29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63" t="s">
        <v>60</v>
      </c>
      <c r="B1" s="63"/>
      <c r="C1" s="63"/>
      <c r="D1" s="63"/>
      <c r="E1" s="63"/>
    </row>
    <row r="2" spans="1:5" ht="7.5" customHeight="1">
      <c r="A2" s="1"/>
      <c r="B2" s="1"/>
      <c r="C2" s="1"/>
      <c r="D2" s="1"/>
      <c r="E2" s="1"/>
    </row>
    <row r="3" spans="1:5" ht="14.25">
      <c r="A3" s="64" t="s">
        <v>61</v>
      </c>
      <c r="B3" s="64"/>
      <c r="C3" s="64"/>
      <c r="D3" s="64"/>
      <c r="E3" s="64"/>
    </row>
    <row r="4" spans="1:5" ht="14.25">
      <c r="A4" s="65" t="s">
        <v>0</v>
      </c>
      <c r="B4" s="65"/>
      <c r="C4" s="65"/>
      <c r="D4" s="65"/>
      <c r="E4" s="65"/>
    </row>
    <row r="5" spans="1:5" ht="14.25">
      <c r="A5" s="2" t="s">
        <v>1</v>
      </c>
      <c r="B5" s="2" t="s">
        <v>2</v>
      </c>
      <c r="C5" s="2" t="s">
        <v>3</v>
      </c>
      <c r="D5" s="66" t="s">
        <v>4</v>
      </c>
      <c r="E5" s="67"/>
    </row>
    <row r="6" spans="1:5" ht="15">
      <c r="A6" s="3" t="s">
        <v>5</v>
      </c>
      <c r="B6" s="4" t="s">
        <v>6</v>
      </c>
      <c r="C6" s="5" t="s">
        <v>7</v>
      </c>
      <c r="D6" s="72">
        <v>43466</v>
      </c>
      <c r="E6" s="73"/>
    </row>
    <row r="7" spans="1:5" ht="15">
      <c r="A7" s="3" t="s">
        <v>8</v>
      </c>
      <c r="B7" s="4" t="s">
        <v>9</v>
      </c>
      <c r="C7" s="5" t="s">
        <v>7</v>
      </c>
      <c r="D7" s="68" t="s">
        <v>58</v>
      </c>
      <c r="E7" s="69"/>
    </row>
    <row r="8" spans="1:5" ht="15">
      <c r="A8" s="8" t="s">
        <v>10</v>
      </c>
      <c r="B8" s="7" t="s">
        <v>11</v>
      </c>
      <c r="C8" s="9" t="s">
        <v>12</v>
      </c>
      <c r="D8" s="74">
        <f>2916.7*12*4.07</f>
        <v>142451.628</v>
      </c>
      <c r="E8" s="75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2916.7*12*1.55</f>
        <v>54250.619999999995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2916.7*12*0.12</f>
        <v>4200.047999999999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2916.7*12*1.1</f>
        <v>38500.439999999995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2916.7*12*0.73</f>
        <v>25550.291999999994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2916.7*12*0.57</f>
        <v>19950.227999999996</v>
      </c>
    </row>
    <row r="15" spans="1:5" ht="15">
      <c r="A15" s="3" t="s">
        <v>13</v>
      </c>
      <c r="B15" s="4" t="s">
        <v>6</v>
      </c>
      <c r="C15" s="5" t="s">
        <v>7</v>
      </c>
      <c r="D15" s="72">
        <v>43466</v>
      </c>
      <c r="E15" s="73"/>
    </row>
    <row r="16" spans="1:5" ht="45" customHeight="1">
      <c r="A16" s="3" t="s">
        <v>14</v>
      </c>
      <c r="B16" s="4" t="s">
        <v>9</v>
      </c>
      <c r="C16" s="5" t="s">
        <v>7</v>
      </c>
      <c r="D16" s="68" t="s">
        <v>57</v>
      </c>
      <c r="E16" s="69"/>
    </row>
    <row r="17" spans="1:5" ht="15">
      <c r="A17" s="8" t="s">
        <v>15</v>
      </c>
      <c r="B17" s="7" t="s">
        <v>11</v>
      </c>
      <c r="C17" s="9" t="s">
        <v>12</v>
      </c>
      <c r="D17" s="70">
        <f>SUM(E19:E24)</f>
        <v>134751.53999999998</v>
      </c>
      <c r="E17" s="71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2916.7*12*0.9</f>
        <v>31500.359999999997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2916.7*12*1.79</f>
        <v>62650.71599999999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2916.7*12*0.44</f>
        <v>15400.175999999998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2916.7*12*0.09</f>
        <v>3150.035999999999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2916.7*12*0.57</f>
        <v>19950.227999999996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2916.7*12*0.06</f>
        <v>2100.0239999999994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168351.92399999997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2916.7*12*0.62</f>
        <v>21700.247999999996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2916.7*12*4.19</f>
        <v>146651.67599999998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445555.09199999995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tabSelected="1" view="pageBreakPreview" zoomScale="75" zoomScaleNormal="80" zoomScaleSheetLayoutView="75" zoomScalePageLayoutView="0" workbookViewId="0" topLeftCell="A1">
      <selection activeCell="A48" sqref="A48:F55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76" t="s">
        <v>129</v>
      </c>
      <c r="B1" s="76"/>
      <c r="C1" s="76"/>
      <c r="D1" s="76"/>
      <c r="E1" s="76"/>
      <c r="F1" s="76"/>
    </row>
    <row r="2" spans="1:6" ht="15">
      <c r="A2" s="76" t="s">
        <v>62</v>
      </c>
      <c r="B2" s="76"/>
      <c r="C2" s="76"/>
      <c r="D2" s="76"/>
      <c r="E2" s="76"/>
      <c r="F2" s="76"/>
    </row>
    <row r="3" spans="1:6" ht="15">
      <c r="A3" s="76" t="s">
        <v>63</v>
      </c>
      <c r="B3" s="76"/>
      <c r="C3" s="76"/>
      <c r="D3" s="76"/>
      <c r="E3" s="76"/>
      <c r="F3" s="76"/>
    </row>
    <row r="4" ht="15">
      <c r="A4" s="20"/>
    </row>
    <row r="5" spans="1:4" ht="15">
      <c r="A5" s="20" t="s">
        <v>75</v>
      </c>
      <c r="D5" s="19" t="s">
        <v>64</v>
      </c>
    </row>
    <row r="6" ht="15">
      <c r="A6" s="20"/>
    </row>
    <row r="7" spans="1:6" ht="121.5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105</v>
      </c>
      <c r="B8" s="23">
        <v>2916.9</v>
      </c>
      <c r="C8" s="47">
        <v>12</v>
      </c>
      <c r="D8" s="24" t="s">
        <v>71</v>
      </c>
      <c r="E8" s="25">
        <f>E9+E10+E21+E24+E46</f>
        <v>9.975946552248724</v>
      </c>
      <c r="F8" s="26">
        <f>F9+F10+F21+F24+F46</f>
        <v>349185.729</v>
      </c>
    </row>
    <row r="9" spans="1:6" s="38" customFormat="1" ht="19.5" customHeight="1" outlineLevel="1">
      <c r="A9" s="39" t="s">
        <v>106</v>
      </c>
      <c r="B9" s="44">
        <f>B8</f>
        <v>2916.9</v>
      </c>
      <c r="C9" s="41">
        <v>12</v>
      </c>
      <c r="D9" s="42" t="s">
        <v>7</v>
      </c>
      <c r="E9" s="43">
        <v>1.44</v>
      </c>
      <c r="F9" s="45">
        <f>B9*C9*E9</f>
        <v>50404.032</v>
      </c>
    </row>
    <row r="10" spans="1:6" s="29" customFormat="1" ht="46.5" customHeight="1" outlineLevel="1">
      <c r="A10" s="39" t="s">
        <v>107</v>
      </c>
      <c r="B10" s="44">
        <f>B8</f>
        <v>2916.9</v>
      </c>
      <c r="C10" s="41" t="s">
        <v>7</v>
      </c>
      <c r="D10" s="42" t="s">
        <v>7</v>
      </c>
      <c r="E10" s="43">
        <f>F10/B10/12</f>
        <v>2.5304066817511743</v>
      </c>
      <c r="F10" s="45">
        <f>SUM(F11:F20)</f>
        <v>88571.319</v>
      </c>
    </row>
    <row r="11" spans="1:6" s="29" customFormat="1" ht="19.5" customHeight="1" outlineLevel="2">
      <c r="A11" s="40" t="s">
        <v>108</v>
      </c>
      <c r="B11" s="44">
        <v>596</v>
      </c>
      <c r="C11" s="41">
        <v>72</v>
      </c>
      <c r="D11" s="42" t="s">
        <v>71</v>
      </c>
      <c r="E11" s="43">
        <v>0.37</v>
      </c>
      <c r="F11" s="45">
        <f>B11*C11*E11</f>
        <v>15877.44</v>
      </c>
    </row>
    <row r="12" spans="1:6" s="29" customFormat="1" ht="18" customHeight="1" outlineLevel="2">
      <c r="A12" s="40" t="s">
        <v>94</v>
      </c>
      <c r="B12" s="44">
        <v>1421</v>
      </c>
      <c r="C12" s="41">
        <v>72</v>
      </c>
      <c r="D12" s="42" t="s">
        <v>71</v>
      </c>
      <c r="E12" s="43">
        <v>0.15</v>
      </c>
      <c r="F12" s="45">
        <f aca="true" t="shared" si="0" ref="F12:F20">B12*C12*E12</f>
        <v>15346.8</v>
      </c>
    </row>
    <row r="13" spans="1:6" s="29" customFormat="1" ht="18" customHeight="1" outlineLevel="2">
      <c r="A13" s="40" t="s">
        <v>95</v>
      </c>
      <c r="B13" s="44">
        <v>1421</v>
      </c>
      <c r="C13" s="41">
        <v>3</v>
      </c>
      <c r="D13" s="42" t="s">
        <v>71</v>
      </c>
      <c r="E13" s="43">
        <v>3.46</v>
      </c>
      <c r="F13" s="45">
        <f t="shared" si="0"/>
        <v>14749.98</v>
      </c>
    </row>
    <row r="14" spans="1:6" s="29" customFormat="1" ht="16.5" customHeight="1" outlineLevel="2">
      <c r="A14" s="40" t="s">
        <v>96</v>
      </c>
      <c r="B14" s="44">
        <v>3.5</v>
      </c>
      <c r="C14" s="41">
        <v>139</v>
      </c>
      <c r="D14" s="42" t="s">
        <v>71</v>
      </c>
      <c r="E14" s="43">
        <v>6.69</v>
      </c>
      <c r="F14" s="45">
        <f t="shared" si="0"/>
        <v>3254.6850000000004</v>
      </c>
    </row>
    <row r="15" spans="1:6" s="29" customFormat="1" ht="20.25" customHeight="1" outlineLevel="2">
      <c r="A15" s="40" t="s">
        <v>97</v>
      </c>
      <c r="B15" s="44">
        <v>7.2</v>
      </c>
      <c r="C15" s="41">
        <v>139</v>
      </c>
      <c r="D15" s="42" t="s">
        <v>71</v>
      </c>
      <c r="E15" s="43">
        <v>0.64</v>
      </c>
      <c r="F15" s="45">
        <f t="shared" si="0"/>
        <v>640.5120000000001</v>
      </c>
    </row>
    <row r="16" spans="1:6" s="29" customFormat="1" ht="17.25" customHeight="1" outlineLevel="2">
      <c r="A16" s="40" t="s">
        <v>98</v>
      </c>
      <c r="B16" s="44">
        <f>B11*0.8</f>
        <v>476.8</v>
      </c>
      <c r="C16" s="41">
        <v>72</v>
      </c>
      <c r="D16" s="42" t="s">
        <v>71</v>
      </c>
      <c r="E16" s="43">
        <v>0.53</v>
      </c>
      <c r="F16" s="45">
        <f t="shared" si="0"/>
        <v>18194.688000000002</v>
      </c>
    </row>
    <row r="17" spans="1:6" s="29" customFormat="1" ht="15.75" customHeight="1" outlineLevel="2">
      <c r="A17" s="40" t="s">
        <v>99</v>
      </c>
      <c r="B17" s="44">
        <v>3.5</v>
      </c>
      <c r="C17" s="41">
        <v>109</v>
      </c>
      <c r="D17" s="42" t="s">
        <v>71</v>
      </c>
      <c r="E17" s="43">
        <v>8.1</v>
      </c>
      <c r="F17" s="45">
        <f t="shared" si="0"/>
        <v>3090.15</v>
      </c>
    </row>
    <row r="18" spans="1:6" s="29" customFormat="1" ht="15.75" customHeight="1" outlineLevel="2">
      <c r="A18" s="40" t="s">
        <v>100</v>
      </c>
      <c r="B18" s="44">
        <f>B11*0.1</f>
        <v>59.6</v>
      </c>
      <c r="C18" s="41">
        <v>3</v>
      </c>
      <c r="D18" s="42" t="s">
        <v>71</v>
      </c>
      <c r="E18" s="43">
        <v>14.6</v>
      </c>
      <c r="F18" s="45">
        <f t="shared" si="0"/>
        <v>2610.48</v>
      </c>
    </row>
    <row r="19" spans="1:6" s="29" customFormat="1" ht="29.25" customHeight="1" outlineLevel="2">
      <c r="A19" s="40" t="s">
        <v>101</v>
      </c>
      <c r="B19" s="44">
        <v>7.2</v>
      </c>
      <c r="C19" s="41">
        <v>109</v>
      </c>
      <c r="D19" s="42" t="s">
        <v>71</v>
      </c>
      <c r="E19" s="43">
        <v>3.83</v>
      </c>
      <c r="F19" s="45">
        <f t="shared" si="0"/>
        <v>3005.784</v>
      </c>
    </row>
    <row r="20" spans="1:6" s="29" customFormat="1" ht="15.75" customHeight="1" outlineLevel="2">
      <c r="A20" s="40" t="s">
        <v>102</v>
      </c>
      <c r="B20" s="44">
        <f>B11*0.3</f>
        <v>178.79999999999998</v>
      </c>
      <c r="C20" s="41">
        <v>22</v>
      </c>
      <c r="D20" s="42" t="s">
        <v>71</v>
      </c>
      <c r="E20" s="43">
        <v>3</v>
      </c>
      <c r="F20" s="45">
        <f t="shared" si="0"/>
        <v>11800.8</v>
      </c>
    </row>
    <row r="21" spans="1:6" s="29" customFormat="1" ht="31.5" customHeight="1" outlineLevel="1">
      <c r="A21" s="39" t="s">
        <v>109</v>
      </c>
      <c r="B21" s="44">
        <v>2916.7</v>
      </c>
      <c r="C21" s="41" t="s">
        <v>7</v>
      </c>
      <c r="D21" s="42" t="s">
        <v>7</v>
      </c>
      <c r="E21" s="43">
        <f>F21/B21/12</f>
        <v>0.1387412715283254</v>
      </c>
      <c r="F21" s="45">
        <f>SUM(F22:F23)</f>
        <v>4856</v>
      </c>
    </row>
    <row r="22" spans="1:6" s="29" customFormat="1" ht="23.25" customHeight="1" outlineLevel="1">
      <c r="A22" s="40" t="s">
        <v>103</v>
      </c>
      <c r="B22" s="44">
        <v>607</v>
      </c>
      <c r="C22" s="41">
        <v>12</v>
      </c>
      <c r="D22" s="42" t="s">
        <v>7</v>
      </c>
      <c r="E22" s="43">
        <v>0.25</v>
      </c>
      <c r="F22" s="45">
        <f>B22*C22*E22</f>
        <v>1821</v>
      </c>
    </row>
    <row r="23" spans="1:6" s="29" customFormat="1" ht="22.5" customHeight="1" outlineLevel="1">
      <c r="A23" s="40" t="s">
        <v>104</v>
      </c>
      <c r="B23" s="44">
        <v>607</v>
      </c>
      <c r="C23" s="41">
        <v>1</v>
      </c>
      <c r="D23" s="42" t="s">
        <v>7</v>
      </c>
      <c r="E23" s="43">
        <v>5</v>
      </c>
      <c r="F23" s="45">
        <f>B23*C23*E23</f>
        <v>3035</v>
      </c>
    </row>
    <row r="24" spans="1:6" s="29" customFormat="1" ht="44.25" customHeight="1" outlineLevel="1">
      <c r="A24" s="60" t="s">
        <v>110</v>
      </c>
      <c r="B24" s="50">
        <f>B8</f>
        <v>2916.9</v>
      </c>
      <c r="C24" s="61">
        <v>12</v>
      </c>
      <c r="D24" s="52" t="s">
        <v>7</v>
      </c>
      <c r="E24" s="53">
        <f>F24/B24/C24</f>
        <v>5.806798598969224</v>
      </c>
      <c r="F24" s="62">
        <f>SUM(F25:F45)</f>
        <v>203254.21</v>
      </c>
    </row>
    <row r="25" spans="1:6" s="29" customFormat="1" ht="18" customHeight="1" outlineLevel="1">
      <c r="A25" s="48" t="s">
        <v>76</v>
      </c>
      <c r="B25" s="49">
        <v>785.2</v>
      </c>
      <c r="C25" s="50">
        <v>2</v>
      </c>
      <c r="D25" s="51" t="s">
        <v>71</v>
      </c>
      <c r="E25" s="52">
        <v>3.97</v>
      </c>
      <c r="F25" s="53">
        <f>B25*C25*E25</f>
        <v>6234.488</v>
      </c>
    </row>
    <row r="26" spans="1:6" s="29" customFormat="1" ht="15.75" customHeight="1" outlineLevel="1">
      <c r="A26" s="54" t="s">
        <v>77</v>
      </c>
      <c r="B26" s="49">
        <v>719.2</v>
      </c>
      <c r="C26" s="50">
        <v>1</v>
      </c>
      <c r="D26" s="51" t="s">
        <v>71</v>
      </c>
      <c r="E26" s="52">
        <v>3.97</v>
      </c>
      <c r="F26" s="53">
        <f aca="true" t="shared" si="1" ref="F26:F44">B26*C26*E26</f>
        <v>2855.224</v>
      </c>
    </row>
    <row r="27" spans="1:6" s="29" customFormat="1" ht="18" customHeight="1" outlineLevel="1">
      <c r="A27" s="54" t="s">
        <v>78</v>
      </c>
      <c r="B27" s="55">
        <v>607</v>
      </c>
      <c r="C27" s="50">
        <v>2</v>
      </c>
      <c r="D27" s="51" t="s">
        <v>71</v>
      </c>
      <c r="E27" s="52">
        <v>3.97</v>
      </c>
      <c r="F27" s="53">
        <f t="shared" si="1"/>
        <v>4819.58</v>
      </c>
    </row>
    <row r="28" spans="1:6" s="29" customFormat="1" ht="19.5" customHeight="1" outlineLevel="1">
      <c r="A28" s="54" t="s">
        <v>79</v>
      </c>
      <c r="B28" s="55">
        <v>48</v>
      </c>
      <c r="C28" s="50">
        <v>2</v>
      </c>
      <c r="D28" s="51" t="s">
        <v>71</v>
      </c>
      <c r="E28" s="52">
        <v>3.97</v>
      </c>
      <c r="F28" s="53">
        <f t="shared" si="1"/>
        <v>381.12</v>
      </c>
    </row>
    <row r="29" spans="1:6" s="29" customFormat="1" ht="19.5" customHeight="1" outlineLevel="1">
      <c r="A29" s="54" t="s">
        <v>80</v>
      </c>
      <c r="B29" s="49">
        <v>261.7</v>
      </c>
      <c r="C29" s="50">
        <v>1</v>
      </c>
      <c r="D29" s="51" t="s">
        <v>71</v>
      </c>
      <c r="E29" s="52">
        <v>43.49</v>
      </c>
      <c r="F29" s="53">
        <f t="shared" si="1"/>
        <v>11381.333</v>
      </c>
    </row>
    <row r="30" spans="1:6" s="29" customFormat="1" ht="33" customHeight="1" outlineLevel="1">
      <c r="A30" s="48" t="s">
        <v>81</v>
      </c>
      <c r="B30" s="49">
        <v>30</v>
      </c>
      <c r="C30" s="50">
        <v>1</v>
      </c>
      <c r="D30" s="51" t="s">
        <v>71</v>
      </c>
      <c r="E30" s="52">
        <v>283.76</v>
      </c>
      <c r="F30" s="53">
        <f t="shared" si="1"/>
        <v>8512.8</v>
      </c>
    </row>
    <row r="31" spans="1:6" s="29" customFormat="1" ht="18.75" customHeight="1" outlineLevel="1">
      <c r="A31" s="54" t="s">
        <v>130</v>
      </c>
      <c r="B31" s="49">
        <v>48</v>
      </c>
      <c r="C31" s="50">
        <v>2</v>
      </c>
      <c r="D31" s="51" t="s">
        <v>71</v>
      </c>
      <c r="E31" s="52">
        <v>43.49</v>
      </c>
      <c r="F31" s="53">
        <f t="shared" si="1"/>
        <v>4175.04</v>
      </c>
    </row>
    <row r="32" spans="1:6" s="29" customFormat="1" ht="21" customHeight="1" outlineLevel="1">
      <c r="A32" s="54" t="s">
        <v>82</v>
      </c>
      <c r="B32" s="49">
        <v>4</v>
      </c>
      <c r="C32" s="50">
        <v>5</v>
      </c>
      <c r="D32" s="51" t="s">
        <v>91</v>
      </c>
      <c r="E32" s="52">
        <v>209.8</v>
      </c>
      <c r="F32" s="53">
        <f t="shared" si="1"/>
        <v>4196</v>
      </c>
    </row>
    <row r="33" spans="1:6" s="29" customFormat="1" ht="15.75" customHeight="1" outlineLevel="1">
      <c r="A33" s="54" t="s">
        <v>83</v>
      </c>
      <c r="B33" s="49">
        <v>4</v>
      </c>
      <c r="C33" s="50">
        <v>1</v>
      </c>
      <c r="D33" s="51" t="s">
        <v>91</v>
      </c>
      <c r="E33" s="52">
        <v>304.77</v>
      </c>
      <c r="F33" s="53">
        <f t="shared" si="1"/>
        <v>1219.08</v>
      </c>
    </row>
    <row r="34" spans="1:6" s="29" customFormat="1" ht="18" customHeight="1" outlineLevel="1">
      <c r="A34" s="54" t="s">
        <v>84</v>
      </c>
      <c r="B34" s="49">
        <v>4</v>
      </c>
      <c r="C34" s="50">
        <v>1</v>
      </c>
      <c r="D34" s="51" t="s">
        <v>91</v>
      </c>
      <c r="E34" s="52">
        <v>88</v>
      </c>
      <c r="F34" s="53">
        <f t="shared" si="1"/>
        <v>352</v>
      </c>
    </row>
    <row r="35" spans="1:6" s="29" customFormat="1" ht="19.5" customHeight="1" outlineLevel="1">
      <c r="A35" s="54" t="s">
        <v>85</v>
      </c>
      <c r="B35" s="55">
        <v>1.2</v>
      </c>
      <c r="C35" s="50">
        <v>1</v>
      </c>
      <c r="D35" s="51" t="s">
        <v>71</v>
      </c>
      <c r="E35" s="52">
        <v>827.78</v>
      </c>
      <c r="F35" s="53">
        <f t="shared" si="1"/>
        <v>993.3359999999999</v>
      </c>
    </row>
    <row r="36" spans="1:6" s="29" customFormat="1" ht="20.25" customHeight="1" outlineLevel="1">
      <c r="A36" s="54" t="s">
        <v>86</v>
      </c>
      <c r="B36" s="49">
        <v>1.2</v>
      </c>
      <c r="C36" s="50">
        <v>1</v>
      </c>
      <c r="D36" s="51" t="s">
        <v>71</v>
      </c>
      <c r="E36" s="52">
        <v>130.69</v>
      </c>
      <c r="F36" s="53">
        <f t="shared" si="1"/>
        <v>156.828</v>
      </c>
    </row>
    <row r="37" spans="1:6" s="29" customFormat="1" ht="33" customHeight="1" outlineLevel="1">
      <c r="A37" s="48" t="s">
        <v>87</v>
      </c>
      <c r="B37" s="49">
        <v>409.7</v>
      </c>
      <c r="C37" s="50">
        <v>104</v>
      </c>
      <c r="D37" s="51" t="s">
        <v>71</v>
      </c>
      <c r="E37" s="52">
        <v>1.67</v>
      </c>
      <c r="F37" s="53">
        <f t="shared" si="1"/>
        <v>71156.696</v>
      </c>
    </row>
    <row r="38" spans="1:6" s="29" customFormat="1" ht="18" customHeight="1" outlineLevel="1">
      <c r="A38" s="54" t="s">
        <v>88</v>
      </c>
      <c r="B38" s="49">
        <v>2521</v>
      </c>
      <c r="C38" s="50">
        <v>2</v>
      </c>
      <c r="D38" s="51" t="s">
        <v>71</v>
      </c>
      <c r="E38" s="52">
        <v>1.59</v>
      </c>
      <c r="F38" s="53">
        <f t="shared" si="1"/>
        <v>8016.780000000001</v>
      </c>
    </row>
    <row r="39" spans="1:6" s="29" customFormat="1" ht="21" customHeight="1" outlineLevel="1">
      <c r="A39" s="54" t="s">
        <v>89</v>
      </c>
      <c r="B39" s="49">
        <v>4</v>
      </c>
      <c r="C39" s="50">
        <v>1</v>
      </c>
      <c r="D39" s="51" t="s">
        <v>91</v>
      </c>
      <c r="E39" s="52">
        <v>242.13</v>
      </c>
      <c r="F39" s="53">
        <f t="shared" si="1"/>
        <v>968.52</v>
      </c>
    </row>
    <row r="40" spans="1:6" s="29" customFormat="1" ht="21" customHeight="1" outlineLevel="1">
      <c r="A40" s="48" t="s">
        <v>131</v>
      </c>
      <c r="B40" s="49">
        <v>1.8</v>
      </c>
      <c r="C40" s="50">
        <v>1</v>
      </c>
      <c r="D40" s="51" t="s">
        <v>71</v>
      </c>
      <c r="E40" s="52">
        <v>177.56</v>
      </c>
      <c r="F40" s="53">
        <f t="shared" si="1"/>
        <v>319.608</v>
      </c>
    </row>
    <row r="41" spans="1:6" s="29" customFormat="1" ht="21.75" customHeight="1" outlineLevel="1">
      <c r="A41" s="48" t="s">
        <v>90</v>
      </c>
      <c r="B41" s="49">
        <v>640</v>
      </c>
      <c r="C41" s="50">
        <v>1</v>
      </c>
      <c r="D41" s="51" t="s">
        <v>92</v>
      </c>
      <c r="E41" s="52">
        <v>11.4</v>
      </c>
      <c r="F41" s="53">
        <f t="shared" si="1"/>
        <v>7296</v>
      </c>
    </row>
    <row r="42" spans="1:6" s="29" customFormat="1" ht="33.75" customHeight="1" outlineLevel="1">
      <c r="A42" s="54" t="s">
        <v>93</v>
      </c>
      <c r="B42" s="49">
        <v>40</v>
      </c>
      <c r="C42" s="50">
        <v>1</v>
      </c>
      <c r="D42" s="51" t="s">
        <v>71</v>
      </c>
      <c r="E42" s="56">
        <v>781.88</v>
      </c>
      <c r="F42" s="53">
        <f t="shared" si="1"/>
        <v>31275.2</v>
      </c>
    </row>
    <row r="43" spans="1:6" s="29" customFormat="1" ht="33" customHeight="1" outlineLevel="1">
      <c r="A43" s="57" t="s">
        <v>132</v>
      </c>
      <c r="B43" s="49">
        <v>2.4</v>
      </c>
      <c r="C43" s="50">
        <v>1</v>
      </c>
      <c r="D43" s="51" t="s">
        <v>71</v>
      </c>
      <c r="E43" s="58">
        <v>1310.23</v>
      </c>
      <c r="F43" s="53">
        <f>B43*C43*E43</f>
        <v>3144.552</v>
      </c>
    </row>
    <row r="44" spans="1:6" s="29" customFormat="1" ht="21" customHeight="1" outlineLevel="1">
      <c r="A44" s="59" t="s">
        <v>133</v>
      </c>
      <c r="B44" s="49">
        <v>3.5</v>
      </c>
      <c r="C44" s="50">
        <v>1</v>
      </c>
      <c r="D44" s="51" t="s">
        <v>71</v>
      </c>
      <c r="E44" s="58">
        <v>601.15</v>
      </c>
      <c r="F44" s="53">
        <f t="shared" si="1"/>
        <v>2104.025</v>
      </c>
    </row>
    <row r="45" spans="1:6" s="29" customFormat="1" ht="21" customHeight="1" outlineLevel="1">
      <c r="A45" s="59" t="s">
        <v>134</v>
      </c>
      <c r="B45" s="49">
        <v>360</v>
      </c>
      <c r="C45" s="50">
        <v>5</v>
      </c>
      <c r="D45" s="51" t="s">
        <v>135</v>
      </c>
      <c r="E45" s="52">
        <v>18.72</v>
      </c>
      <c r="F45" s="53">
        <f>B45*C45*E45</f>
        <v>33696</v>
      </c>
    </row>
    <row r="46" spans="1:6" s="29" customFormat="1" ht="31.5" customHeight="1" outlineLevel="1">
      <c r="A46" s="39" t="s">
        <v>111</v>
      </c>
      <c r="B46" s="44">
        <f>B8</f>
        <v>2916.9</v>
      </c>
      <c r="C46" s="41">
        <v>12</v>
      </c>
      <c r="D46" s="42" t="s">
        <v>24</v>
      </c>
      <c r="E46" s="43">
        <v>0.06</v>
      </c>
      <c r="F46" s="45">
        <f>B46*C46*E46</f>
        <v>2100.168</v>
      </c>
    </row>
    <row r="47" spans="1:6" s="27" customFormat="1" ht="48" customHeight="1">
      <c r="A47" s="22" t="s">
        <v>112</v>
      </c>
      <c r="B47" s="23">
        <f>B8</f>
        <v>2916.9</v>
      </c>
      <c r="C47" s="47">
        <v>12</v>
      </c>
      <c r="D47" s="24" t="s">
        <v>7</v>
      </c>
      <c r="E47" s="25">
        <f>SUM(E48,E55)</f>
        <v>5.007524598032157</v>
      </c>
      <c r="F47" s="46">
        <f>SUM(F48,F55)</f>
        <v>175277.382</v>
      </c>
    </row>
    <row r="48" spans="1:6" s="28" customFormat="1" ht="39" customHeight="1">
      <c r="A48" s="60" t="s">
        <v>113</v>
      </c>
      <c r="B48" s="50">
        <f>B8</f>
        <v>2916.9</v>
      </c>
      <c r="C48" s="61">
        <v>12</v>
      </c>
      <c r="D48" s="52" t="s">
        <v>7</v>
      </c>
      <c r="E48" s="53">
        <f>F48/B48/C48</f>
        <v>0.694299027506371</v>
      </c>
      <c r="F48" s="62">
        <f>SUM(F49:F54)</f>
        <v>24302.410000000003</v>
      </c>
    </row>
    <row r="49" spans="1:6" s="28" customFormat="1" ht="30.75" customHeight="1">
      <c r="A49" s="54" t="s">
        <v>136</v>
      </c>
      <c r="B49" s="49">
        <v>20</v>
      </c>
      <c r="C49" s="61">
        <v>12</v>
      </c>
      <c r="D49" s="52" t="s">
        <v>91</v>
      </c>
      <c r="E49" s="53">
        <v>34.58</v>
      </c>
      <c r="F49" s="62">
        <f aca="true" t="shared" si="2" ref="F49:F54">B49*C49*E49</f>
        <v>8299.199999999999</v>
      </c>
    </row>
    <row r="50" spans="1:6" s="28" customFormat="1" ht="15">
      <c r="A50" s="54" t="s">
        <v>137</v>
      </c>
      <c r="B50" s="49">
        <f>1</f>
        <v>1</v>
      </c>
      <c r="C50" s="61">
        <v>12</v>
      </c>
      <c r="D50" s="52" t="s">
        <v>91</v>
      </c>
      <c r="E50" s="53">
        <v>192.59</v>
      </c>
      <c r="F50" s="62">
        <f t="shared" si="2"/>
        <v>2311.08</v>
      </c>
    </row>
    <row r="51" spans="1:6" s="28" customFormat="1" ht="30">
      <c r="A51" s="54" t="s">
        <v>115</v>
      </c>
      <c r="B51" s="49">
        <v>20</v>
      </c>
      <c r="C51" s="61">
        <v>1</v>
      </c>
      <c r="D51" s="52" t="s">
        <v>91</v>
      </c>
      <c r="E51" s="53">
        <v>465.04</v>
      </c>
      <c r="F51" s="62">
        <f t="shared" si="2"/>
        <v>9300.800000000001</v>
      </c>
    </row>
    <row r="52" spans="1:6" s="28" customFormat="1" ht="15">
      <c r="A52" s="54" t="s">
        <v>116</v>
      </c>
      <c r="B52" s="49">
        <v>1</v>
      </c>
      <c r="C52" s="61">
        <v>1</v>
      </c>
      <c r="D52" s="52" t="s">
        <v>91</v>
      </c>
      <c r="E52" s="53">
        <v>2144.93</v>
      </c>
      <c r="F52" s="62">
        <f t="shared" si="2"/>
        <v>2144.93</v>
      </c>
    </row>
    <row r="53" spans="1:6" s="28" customFormat="1" ht="30">
      <c r="A53" s="54" t="s">
        <v>138</v>
      </c>
      <c r="B53" s="49">
        <v>0</v>
      </c>
      <c r="C53" s="61">
        <v>1</v>
      </c>
      <c r="D53" s="52" t="s">
        <v>117</v>
      </c>
      <c r="E53" s="53">
        <v>4500</v>
      </c>
      <c r="F53" s="62">
        <f t="shared" si="2"/>
        <v>0</v>
      </c>
    </row>
    <row r="54" spans="1:6" s="29" customFormat="1" ht="17.25" customHeight="1" outlineLevel="1">
      <c r="A54" s="54" t="s">
        <v>139</v>
      </c>
      <c r="B54" s="49">
        <v>10</v>
      </c>
      <c r="C54" s="61">
        <v>12</v>
      </c>
      <c r="D54" s="52" t="s">
        <v>135</v>
      </c>
      <c r="E54" s="53">
        <v>18.72</v>
      </c>
      <c r="F54" s="62">
        <f t="shared" si="2"/>
        <v>2246.3999999999996</v>
      </c>
    </row>
    <row r="55" spans="1:6" s="28" customFormat="1" ht="45.75" customHeight="1">
      <c r="A55" s="60" t="s">
        <v>114</v>
      </c>
      <c r="B55" s="50">
        <f>B8</f>
        <v>2916.9</v>
      </c>
      <c r="C55" s="61">
        <v>12</v>
      </c>
      <c r="D55" s="52" t="s">
        <v>7</v>
      </c>
      <c r="E55" s="53">
        <f>F55/B55/C55</f>
        <v>4.313225570525787</v>
      </c>
      <c r="F55" s="62">
        <f>SUM(F56:F68)</f>
        <v>150974.972</v>
      </c>
    </row>
    <row r="56" spans="1:6" s="28" customFormat="1" ht="30">
      <c r="A56" s="54" t="s">
        <v>118</v>
      </c>
      <c r="B56" s="49">
        <v>135</v>
      </c>
      <c r="C56" s="61">
        <v>1</v>
      </c>
      <c r="D56" s="52" t="s">
        <v>119</v>
      </c>
      <c r="E56" s="53">
        <v>23.97</v>
      </c>
      <c r="F56" s="62">
        <f aca="true" t="shared" si="3" ref="F56:F66">B56*C56*E56</f>
        <v>3235.95</v>
      </c>
    </row>
    <row r="57" spans="1:6" s="28" customFormat="1" ht="15">
      <c r="A57" s="54" t="s">
        <v>120</v>
      </c>
      <c r="B57" s="49">
        <v>135</v>
      </c>
      <c r="C57" s="61">
        <v>1</v>
      </c>
      <c r="D57" s="52" t="s">
        <v>92</v>
      </c>
      <c r="E57" s="53">
        <v>88.84</v>
      </c>
      <c r="F57" s="62">
        <f t="shared" si="3"/>
        <v>11993.4</v>
      </c>
    </row>
    <row r="58" spans="1:6" s="28" customFormat="1" ht="15">
      <c r="A58" s="54" t="s">
        <v>121</v>
      </c>
      <c r="B58" s="49">
        <v>12016</v>
      </c>
      <c r="C58" s="61">
        <v>1</v>
      </c>
      <c r="D58" s="52" t="s">
        <v>122</v>
      </c>
      <c r="E58" s="53">
        <v>0.32</v>
      </c>
      <c r="F58" s="62">
        <f t="shared" si="3"/>
        <v>3845.12</v>
      </c>
    </row>
    <row r="59" spans="1:6" s="28" customFormat="1" ht="15">
      <c r="A59" s="54" t="s">
        <v>123</v>
      </c>
      <c r="B59" s="49">
        <v>2</v>
      </c>
      <c r="C59" s="61">
        <v>1</v>
      </c>
      <c r="D59" s="52" t="s">
        <v>124</v>
      </c>
      <c r="E59" s="53">
        <v>684.09</v>
      </c>
      <c r="F59" s="62">
        <f t="shared" si="3"/>
        <v>1368.18</v>
      </c>
    </row>
    <row r="60" spans="1:6" s="28" customFormat="1" ht="45">
      <c r="A60" s="54" t="s">
        <v>140</v>
      </c>
      <c r="B60" s="49">
        <v>610.9</v>
      </c>
      <c r="C60" s="61">
        <v>104</v>
      </c>
      <c r="D60" s="52" t="s">
        <v>71</v>
      </c>
      <c r="E60" s="53">
        <v>1.31</v>
      </c>
      <c r="F60" s="62">
        <f t="shared" si="3"/>
        <v>83229.016</v>
      </c>
    </row>
    <row r="61" spans="1:6" s="28" customFormat="1" ht="30">
      <c r="A61" s="54" t="s">
        <v>141</v>
      </c>
      <c r="B61" s="49">
        <v>4</v>
      </c>
      <c r="C61" s="61">
        <v>1</v>
      </c>
      <c r="D61" s="52" t="s">
        <v>91</v>
      </c>
      <c r="E61" s="53">
        <v>259.45</v>
      </c>
      <c r="F61" s="62">
        <f t="shared" si="3"/>
        <v>1037.8</v>
      </c>
    </row>
    <row r="62" spans="1:6" s="28" customFormat="1" ht="15">
      <c r="A62" s="54" t="s">
        <v>142</v>
      </c>
      <c r="B62" s="49">
        <v>128</v>
      </c>
      <c r="C62" s="61">
        <v>1</v>
      </c>
      <c r="D62" s="52" t="s">
        <v>91</v>
      </c>
      <c r="E62" s="53">
        <v>82.84</v>
      </c>
      <c r="F62" s="62">
        <f t="shared" si="3"/>
        <v>10603.52</v>
      </c>
    </row>
    <row r="63" spans="1:6" s="28" customFormat="1" ht="15">
      <c r="A63" s="54" t="s">
        <v>125</v>
      </c>
      <c r="B63" s="49">
        <v>1</v>
      </c>
      <c r="C63" s="61">
        <v>1</v>
      </c>
      <c r="D63" s="52" t="s">
        <v>91</v>
      </c>
      <c r="E63" s="53">
        <v>396.81</v>
      </c>
      <c r="F63" s="62">
        <f t="shared" si="3"/>
        <v>396.81</v>
      </c>
    </row>
    <row r="64" spans="1:6" s="28" customFormat="1" ht="15">
      <c r="A64" s="54" t="s">
        <v>126</v>
      </c>
      <c r="B64" s="49">
        <v>24</v>
      </c>
      <c r="C64" s="61">
        <v>1</v>
      </c>
      <c r="D64" s="52" t="s">
        <v>91</v>
      </c>
      <c r="E64" s="53">
        <v>227.66</v>
      </c>
      <c r="F64" s="62">
        <f t="shared" si="3"/>
        <v>5463.84</v>
      </c>
    </row>
    <row r="65" spans="1:6" s="28" customFormat="1" ht="30">
      <c r="A65" s="54" t="s">
        <v>143</v>
      </c>
      <c r="B65" s="49">
        <v>785.2</v>
      </c>
      <c r="C65" s="61">
        <v>3</v>
      </c>
      <c r="D65" s="52" t="s">
        <v>71</v>
      </c>
      <c r="E65" s="53">
        <v>1.31</v>
      </c>
      <c r="F65" s="62">
        <f t="shared" si="3"/>
        <v>3085.8360000000007</v>
      </c>
    </row>
    <row r="66" spans="1:6" s="28" customFormat="1" ht="30">
      <c r="A66" s="54" t="s">
        <v>144</v>
      </c>
      <c r="B66" s="49">
        <v>70</v>
      </c>
      <c r="C66" s="61">
        <v>1</v>
      </c>
      <c r="D66" s="52" t="s">
        <v>92</v>
      </c>
      <c r="E66" s="53">
        <v>132.85</v>
      </c>
      <c r="F66" s="62">
        <f t="shared" si="3"/>
        <v>9299.5</v>
      </c>
    </row>
    <row r="67" spans="1:6" s="28" customFormat="1" ht="30">
      <c r="A67" s="54" t="s">
        <v>127</v>
      </c>
      <c r="B67" s="49">
        <v>44</v>
      </c>
      <c r="C67" s="61">
        <v>1</v>
      </c>
      <c r="D67" s="52" t="s">
        <v>128</v>
      </c>
      <c r="E67" s="53">
        <v>191.6</v>
      </c>
      <c r="F67" s="62">
        <f>B67*C67*E67</f>
        <v>8430.4</v>
      </c>
    </row>
    <row r="68" spans="1:6" s="28" customFormat="1" ht="15">
      <c r="A68" s="54" t="s">
        <v>139</v>
      </c>
      <c r="B68" s="49">
        <v>40</v>
      </c>
      <c r="C68" s="61">
        <v>12</v>
      </c>
      <c r="D68" s="52" t="s">
        <v>135</v>
      </c>
      <c r="E68" s="53">
        <v>18.72</v>
      </c>
      <c r="F68" s="62">
        <f>B68*C68*E68</f>
        <v>8985.599999999999</v>
      </c>
    </row>
    <row r="69" spans="1:6" s="27" customFormat="1" ht="18" customHeight="1">
      <c r="A69" s="35" t="s">
        <v>72</v>
      </c>
      <c r="B69" s="36"/>
      <c r="C69" s="36"/>
      <c r="D69" s="37"/>
      <c r="E69" s="25">
        <f>E8+E47</f>
        <v>14.98347115028088</v>
      </c>
      <c r="F69" s="30">
        <f>F8+F47</f>
        <v>524463.111</v>
      </c>
    </row>
    <row r="70" spans="1:6" ht="15">
      <c r="A70" s="31"/>
      <c r="B70" s="32"/>
      <c r="C70" s="32"/>
      <c r="D70" s="32"/>
      <c r="E70" s="32"/>
      <c r="F70" s="32"/>
    </row>
    <row r="72" spans="1:5" ht="15">
      <c r="A72" s="18" t="s">
        <v>73</v>
      </c>
      <c r="B72" s="33"/>
      <c r="C72" s="19" t="s">
        <v>74</v>
      </c>
      <c r="E72" s="34"/>
    </row>
  </sheetData>
  <sheetProtection/>
  <mergeCells count="3">
    <mergeCell ref="A1:F1"/>
    <mergeCell ref="A2:F2"/>
    <mergeCell ref="A3:F3"/>
  </mergeCells>
  <printOptions/>
  <pageMargins left="0.32" right="0.22" top="0.35" bottom="0.38" header="0.32" footer="0.3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2020-03-26T10:24:42Z</cp:lastPrinted>
  <dcterms:created xsi:type="dcterms:W3CDTF">2018-04-02T07:45:01Z</dcterms:created>
  <dcterms:modified xsi:type="dcterms:W3CDTF">2020-12-21T03:12:56Z</dcterms:modified>
  <cp:category/>
  <cp:version/>
  <cp:contentType/>
  <cp:contentStatus/>
</cp:coreProperties>
</file>